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REPORTS\DATA\2026\Website Updation\March 2026\5 tab\"/>
    </mc:Choice>
  </mc:AlternateContent>
  <bookViews>
    <workbookView xWindow="0" yWindow="0" windowWidth="20490" windowHeight="7335"/>
  </bookViews>
  <sheets>
    <sheet name="CD Ratio Final" sheetId="3" r:id="rId1"/>
  </sheets>
  <definedNames>
    <definedName name="_xlnm.Print_Area" localSheetId="0">'CD Ratio Final'!$A$6:$N$55</definedName>
  </definedNames>
  <calcPr calcId="152511"/>
</workbook>
</file>

<file path=xl/calcChain.xml><?xml version="1.0" encoding="utf-8"?>
<calcChain xmlns="http://schemas.openxmlformats.org/spreadsheetml/2006/main">
  <c r="L55" i="3" l="1"/>
  <c r="M55" i="3"/>
  <c r="K55" i="3"/>
  <c r="L53" i="3" l="1"/>
  <c r="K53" i="3"/>
  <c r="J53" i="3"/>
  <c r="I53" i="3"/>
  <c r="H53" i="3"/>
  <c r="M52" i="3"/>
  <c r="N52" i="3" s="1"/>
  <c r="M51" i="3"/>
  <c r="N51" i="3" s="1"/>
  <c r="M50" i="3"/>
  <c r="N50" i="3" s="1"/>
  <c r="M49" i="3"/>
  <c r="N49" i="3" s="1"/>
  <c r="M48" i="3"/>
  <c r="N48" i="3" s="1"/>
  <c r="M47" i="3"/>
  <c r="N47" i="3" s="1"/>
  <c r="M46" i="3"/>
  <c r="N46" i="3" s="1"/>
  <c r="M45" i="3"/>
  <c r="L44" i="3"/>
  <c r="K44" i="3"/>
  <c r="J44" i="3"/>
  <c r="I44" i="3"/>
  <c r="H44" i="3"/>
  <c r="M43" i="3"/>
  <c r="N43" i="3" s="1"/>
  <c r="M42" i="3"/>
  <c r="N42" i="3" s="1"/>
  <c r="L40" i="3"/>
  <c r="K40" i="3"/>
  <c r="J40" i="3"/>
  <c r="I40" i="3"/>
  <c r="H40" i="3"/>
  <c r="M39" i="3"/>
  <c r="N39" i="3" s="1"/>
  <c r="L37" i="3"/>
  <c r="K37" i="3"/>
  <c r="J37" i="3"/>
  <c r="I37" i="3"/>
  <c r="H37" i="3"/>
  <c r="M36" i="3"/>
  <c r="N36" i="3" s="1"/>
  <c r="M35" i="3"/>
  <c r="N35" i="3" s="1"/>
  <c r="M34" i="3"/>
  <c r="N34" i="3" s="1"/>
  <c r="M33" i="3"/>
  <c r="N33" i="3" s="1"/>
  <c r="M32" i="3"/>
  <c r="N32" i="3" s="1"/>
  <c r="M31" i="3"/>
  <c r="N31" i="3" s="1"/>
  <c r="M30" i="3"/>
  <c r="N30" i="3" s="1"/>
  <c r="M29" i="3"/>
  <c r="N29" i="3" s="1"/>
  <c r="M28" i="3"/>
  <c r="N28" i="3" s="1"/>
  <c r="M27" i="3"/>
  <c r="N27" i="3" s="1"/>
  <c r="M26" i="3"/>
  <c r="N26" i="3" s="1"/>
  <c r="M25" i="3"/>
  <c r="N25" i="3" s="1"/>
  <c r="M24" i="3"/>
  <c r="N24" i="3" s="1"/>
  <c r="M23" i="3"/>
  <c r="N23" i="3" s="1"/>
  <c r="M22" i="3"/>
  <c r="N22" i="3" s="1"/>
  <c r="M21" i="3"/>
  <c r="L19" i="3"/>
  <c r="K19" i="3"/>
  <c r="J19" i="3"/>
  <c r="I19" i="3"/>
  <c r="H19" i="3"/>
  <c r="M18" i="3"/>
  <c r="N18" i="3" s="1"/>
  <c r="M17" i="3"/>
  <c r="N17" i="3" s="1"/>
  <c r="M16" i="3"/>
  <c r="N16" i="3" s="1"/>
  <c r="M15" i="3"/>
  <c r="L14" i="3"/>
  <c r="K14" i="3"/>
  <c r="J14" i="3"/>
  <c r="I14" i="3"/>
  <c r="H14" i="3"/>
  <c r="M13" i="3"/>
  <c r="N13" i="3" s="1"/>
  <c r="M12" i="3"/>
  <c r="N12" i="3" s="1"/>
  <c r="M11" i="3"/>
  <c r="N11" i="3" s="1"/>
  <c r="M10" i="3"/>
  <c r="N10" i="3" s="1"/>
  <c r="M9" i="3"/>
  <c r="N9" i="3" s="1"/>
  <c r="M8" i="3"/>
  <c r="N8" i="3" s="1"/>
  <c r="M7" i="3"/>
  <c r="N7" i="3" s="1"/>
  <c r="M6" i="3"/>
  <c r="N6" i="3" s="1"/>
  <c r="L20" i="3" l="1"/>
  <c r="L38" i="3" s="1"/>
  <c r="L41" i="3" s="1"/>
  <c r="M19" i="3"/>
  <c r="N19" i="3" s="1"/>
  <c r="M37" i="3"/>
  <c r="N37" i="3" s="1"/>
  <c r="N15" i="3"/>
  <c r="H20" i="3"/>
  <c r="H38" i="3" s="1"/>
  <c r="H41" i="3" s="1"/>
  <c r="H55" i="3" s="1"/>
  <c r="I20" i="3"/>
  <c r="I38" i="3" s="1"/>
  <c r="I41" i="3" s="1"/>
  <c r="I55" i="3" s="1"/>
  <c r="J20" i="3"/>
  <c r="J38" i="3" s="1"/>
  <c r="J41" i="3" s="1"/>
  <c r="J55" i="3" s="1"/>
  <c r="N21" i="3"/>
  <c r="M53" i="3"/>
  <c r="N53" i="3" s="1"/>
  <c r="K20" i="3"/>
  <c r="K38" i="3" s="1"/>
  <c r="K41" i="3" s="1"/>
  <c r="N45" i="3"/>
  <c r="M40" i="3"/>
  <c r="N40" i="3" s="1"/>
  <c r="M14" i="3"/>
  <c r="M44" i="3"/>
  <c r="N44" i="3" s="1"/>
  <c r="N14" i="3" l="1"/>
  <c r="M20" i="3"/>
  <c r="N20" i="3" l="1"/>
  <c r="M38" i="3"/>
  <c r="M41" i="3" l="1"/>
  <c r="N38" i="3"/>
  <c r="N41" i="3" l="1"/>
  <c r="N55" i="3" l="1"/>
</calcChain>
</file>

<file path=xl/sharedStrings.xml><?xml version="1.0" encoding="utf-8"?>
<sst xmlns="http://schemas.openxmlformats.org/spreadsheetml/2006/main" count="68" uniqueCount="65">
  <si>
    <t>Advances</t>
  </si>
  <si>
    <t>Name of Bank</t>
  </si>
  <si>
    <t>Branch</t>
  </si>
  <si>
    <t>Rural</t>
  </si>
  <si>
    <t>Semi-Urban</t>
  </si>
  <si>
    <t xml:space="preserve">Urban </t>
  </si>
  <si>
    <t>CD Ratio</t>
  </si>
  <si>
    <t>BANK OF BARODA</t>
  </si>
  <si>
    <t>BANK OF INDIA</t>
  </si>
  <si>
    <t>CANARA BANK</t>
  </si>
  <si>
    <t>CENTRAL BANK OF INDIA</t>
  </si>
  <si>
    <t>INDIAN BANK</t>
  </si>
  <si>
    <t>PUNJAB NATIONAL BANK</t>
  </si>
  <si>
    <t>UNION BANK OF INDIA</t>
  </si>
  <si>
    <t>STATE BANK OF INDIA</t>
  </si>
  <si>
    <t>TOTAL LEAD BANKS</t>
  </si>
  <si>
    <t>BANK OF MAHARASHTRA</t>
  </si>
  <si>
    <t>INDIAN OVERSEAS BANK</t>
  </si>
  <si>
    <t>PUNJAB AND SIND BANK</t>
  </si>
  <si>
    <t>UCO BANK</t>
  </si>
  <si>
    <t>TOTAL NON LEAD BANKS</t>
  </si>
  <si>
    <t>TOTAL PUBLIC SECTOR BANKS</t>
  </si>
  <si>
    <t>AXIS BANK</t>
  </si>
  <si>
    <t>BANDHAN BANK</t>
  </si>
  <si>
    <t>FEDERAL BANK</t>
  </si>
  <si>
    <t>HDFC BANK</t>
  </si>
  <si>
    <t>ICICI BANK</t>
  </si>
  <si>
    <t>IDBI BANK</t>
  </si>
  <si>
    <t>INDUSIND BANK</t>
  </si>
  <si>
    <t>J &amp; K BANK</t>
  </si>
  <si>
    <t>KARNATAKA BANK</t>
  </si>
  <si>
    <t>KOTAK MAHINDRA BANK</t>
  </si>
  <si>
    <t>SOUTH INDIAN BANK</t>
  </si>
  <si>
    <t>YES BANK</t>
  </si>
  <si>
    <t>THE NAINITAL BANK LTD</t>
  </si>
  <si>
    <t>CSB BANK LIMITED</t>
  </si>
  <si>
    <t>RBL BANK</t>
  </si>
  <si>
    <t>IDFC FIRST BANK</t>
  </si>
  <si>
    <t>TOTAL PRIVATE SECTOR BANKS</t>
  </si>
  <si>
    <t>TOTAL COMM.  BANKS</t>
  </si>
  <si>
    <t xml:space="preserve">UTTAR PRADESH GRAMIN BANK </t>
  </si>
  <si>
    <t>TOTAL REGIONAL RURAL BANKS</t>
  </si>
  <si>
    <t>TOTAL COMM.  BANKS + TOTAL RRB</t>
  </si>
  <si>
    <t>U P COOP BANK LTD</t>
  </si>
  <si>
    <t>U P S G V BANK LTD</t>
  </si>
  <si>
    <t>TOTAL CO-OPERATIVE SECTOR BANKS</t>
  </si>
  <si>
    <t>AU SMALL FIN.BANK</t>
  </si>
  <si>
    <t>EQUITAS SMALL FIN. BANK</t>
  </si>
  <si>
    <t>JANA SMALL FIN. BANK</t>
  </si>
  <si>
    <t>UJJIVAN SMALL FIN. BANK</t>
  </si>
  <si>
    <t>UTKARSH SMALL FIN. BANK</t>
  </si>
  <si>
    <t>SHIVALIK SMALL FINANCE BANK</t>
  </si>
  <si>
    <t>UNITY SMALL FINANCE BANK</t>
  </si>
  <si>
    <t>SURYODAY SMALL FIN. BANK</t>
  </si>
  <si>
    <t>TOTAL SMALL FINANCE BANK</t>
  </si>
  <si>
    <t>GRAND TOTAL</t>
  </si>
  <si>
    <t>Total Deposit</t>
  </si>
  <si>
    <t>Outside Advances</t>
  </si>
  <si>
    <t>Total Advances</t>
  </si>
  <si>
    <t xml:space="preserve">RIDF </t>
  </si>
  <si>
    <t>Agenda No. 4</t>
  </si>
  <si>
    <t>Annexure-1</t>
  </si>
  <si>
    <t xml:space="preserve">(Amount in Crore) </t>
  </si>
  <si>
    <t>Sr. No.</t>
  </si>
  <si>
    <t>BANK WISE CD RATIO FY 2025-26 AS ON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</si>
</sst>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6" x14ac:knownFonts="1">
    <font>
      <sz val="12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2" borderId="1" xfId="0" applyFont="1" applyFill="1" applyBorder="1"/>
    <xf numFmtId="164" fontId="2" fillId="0" borderId="1" xfId="0" applyNumberFormat="1" applyFont="1" applyBorder="1"/>
    <xf numFmtId="164" fontId="2" fillId="0" borderId="0" xfId="0" applyNumberFormat="1" applyFont="1"/>
    <xf numFmtId="0" fontId="2" fillId="0" borderId="2" xfId="0" applyFont="1" applyBorder="1"/>
    <xf numFmtId="0" fontId="2" fillId="2" borderId="2" xfId="0" applyFont="1" applyFill="1" applyBorder="1"/>
    <xf numFmtId="164" fontId="2" fillId="0" borderId="2" xfId="0" applyNumberFormat="1" applyFont="1" applyBorder="1"/>
    <xf numFmtId="0" fontId="2" fillId="0" borderId="3" xfId="0" applyFont="1" applyBorder="1"/>
    <xf numFmtId="0" fontId="2" fillId="2" borderId="3" xfId="0" applyFont="1" applyFill="1" applyBorder="1"/>
    <xf numFmtId="164" fontId="2" fillId="0" borderId="3" xfId="0" applyNumberFormat="1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/>
    <xf numFmtId="0" fontId="3" fillId="2" borderId="5" xfId="0" applyFont="1" applyFill="1" applyBorder="1"/>
    <xf numFmtId="164" fontId="3" fillId="0" borderId="5" xfId="0" applyNumberFormat="1" applyFont="1" applyBorder="1"/>
    <xf numFmtId="10" fontId="3" fillId="0" borderId="6" xfId="1" applyNumberFormat="1" applyFont="1" applyBorder="1"/>
    <xf numFmtId="0" fontId="2" fillId="0" borderId="7" xfId="0" applyFont="1" applyBorder="1"/>
    <xf numFmtId="164" fontId="2" fillId="0" borderId="7" xfId="0" applyNumberFormat="1" applyFont="1" applyBorder="1"/>
    <xf numFmtId="0" fontId="2" fillId="0" borderId="8" xfId="0" applyFont="1" applyBorder="1" applyAlignment="1">
      <alignment horizontal="center"/>
    </xf>
    <xf numFmtId="10" fontId="2" fillId="0" borderId="9" xfId="1" applyNumberFormat="1" applyFont="1" applyBorder="1"/>
    <xf numFmtId="0" fontId="2" fillId="0" borderId="10" xfId="0" applyFont="1" applyBorder="1" applyAlignment="1">
      <alignment horizontal="center"/>
    </xf>
    <xf numFmtId="10" fontId="2" fillId="0" borderId="11" xfId="1" applyNumberFormat="1" applyFont="1" applyBorder="1"/>
    <xf numFmtId="0" fontId="2" fillId="0" borderId="12" xfId="0" applyFont="1" applyBorder="1" applyAlignment="1">
      <alignment horizontal="center"/>
    </xf>
    <xf numFmtId="10" fontId="2" fillId="0" borderId="13" xfId="1" applyNumberFormat="1" applyFont="1" applyBorder="1"/>
    <xf numFmtId="0" fontId="2" fillId="0" borderId="14" xfId="0" applyFont="1" applyBorder="1" applyAlignment="1">
      <alignment horizontal="center"/>
    </xf>
    <xf numFmtId="10" fontId="2" fillId="0" borderId="15" xfId="1" applyNumberFormat="1" applyFont="1" applyBorder="1"/>
    <xf numFmtId="164" fontId="3" fillId="3" borderId="5" xfId="0" applyNumberFormat="1" applyFont="1" applyFill="1" applyBorder="1" applyAlignment="1">
      <alignment horizontal="center" vertical="center" wrapText="1"/>
    </xf>
    <xf numFmtId="164" fontId="3" fillId="3" borderId="6" xfId="1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/>
    <xf numFmtId="0" fontId="2" fillId="3" borderId="10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1" xfId="0" applyFont="1" applyFill="1" applyBorder="1"/>
    <xf numFmtId="10" fontId="2" fillId="3" borderId="11" xfId="1" applyNumberFormat="1" applyFont="1" applyFill="1" applyBorder="1"/>
    <xf numFmtId="0" fontId="2" fillId="3" borderId="0" xfId="0" applyFont="1" applyFill="1"/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right"/>
    </xf>
    <xf numFmtId="0" fontId="3" fillId="3" borderId="17" xfId="0" applyFont="1" applyFill="1" applyBorder="1" applyAlignment="1">
      <alignment horizontal="right"/>
    </xf>
    <xf numFmtId="0" fontId="3" fillId="3" borderId="18" xfId="0" applyFont="1" applyFill="1" applyBorder="1" applyAlignment="1">
      <alignment horizontal="right"/>
    </xf>
    <xf numFmtId="0" fontId="3" fillId="3" borderId="19" xfId="0" applyFont="1" applyFill="1" applyBorder="1" applyAlignment="1">
      <alignment horizontal="right"/>
    </xf>
    <xf numFmtId="0" fontId="3" fillId="3" borderId="20" xfId="0" applyFont="1" applyFill="1" applyBorder="1" applyAlignment="1">
      <alignment horizontal="right"/>
    </xf>
    <xf numFmtId="0" fontId="3" fillId="3" borderId="21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right" wrapText="1"/>
    </xf>
    <xf numFmtId="0" fontId="5" fillId="3" borderId="23" xfId="0" applyFont="1" applyFill="1" applyBorder="1" applyAlignment="1">
      <alignment horizontal="right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5"/>
  <sheetViews>
    <sheetView tabSelected="1" zoomScale="87" zoomScaleNormal="87" workbookViewId="0">
      <selection activeCell="C10" sqref="C10"/>
    </sheetView>
  </sheetViews>
  <sheetFormatPr defaultColWidth="9.6640625" defaultRowHeight="15.75" x14ac:dyDescent="0.25"/>
  <cols>
    <col min="1" max="1" width="6" style="1" bestFit="1" customWidth="1"/>
    <col min="2" max="2" width="29.6640625" style="2" bestFit="1" customWidth="1"/>
    <col min="3" max="3" width="6.88671875" style="2" customWidth="1"/>
    <col min="4" max="4" width="12.77734375" style="2" hidden="1" customWidth="1"/>
    <col min="5" max="5" width="12.21875" style="2" hidden="1" customWidth="1"/>
    <col min="6" max="6" width="9.44140625" style="2" hidden="1" customWidth="1"/>
    <col min="7" max="7" width="12.44140625" style="7" customWidth="1"/>
    <col min="8" max="8" width="11.6640625" style="7" hidden="1" customWidth="1"/>
    <col min="9" max="9" width="15.77734375" style="7" hidden="1" customWidth="1"/>
    <col min="10" max="10" width="11.109375" style="7" hidden="1" customWidth="1"/>
    <col min="11" max="11" width="11.109375" style="7" customWidth="1"/>
    <col min="12" max="12" width="8.109375" style="7" customWidth="1"/>
    <col min="13" max="13" width="9.88671875" style="7" customWidth="1"/>
    <col min="14" max="14" width="8.88671875" style="2" bestFit="1" customWidth="1"/>
    <col min="15" max="232" width="9.6640625" style="2" customWidth="1"/>
    <col min="233" max="16384" width="9.6640625" style="2"/>
  </cols>
  <sheetData>
    <row r="1" spans="1:14" ht="16.5" thickBot="1" x14ac:dyDescent="0.3">
      <c r="A1" s="42" t="s">
        <v>60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</row>
    <row r="2" spans="1:14" ht="16.5" thickBot="1" x14ac:dyDescent="0.3">
      <c r="A2" s="45" t="s">
        <v>61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7"/>
    </row>
    <row r="3" spans="1:14" ht="21.75" thickBot="1" x14ac:dyDescent="0.3">
      <c r="A3" s="48" t="s">
        <v>64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50"/>
    </row>
    <row r="4" spans="1:14" ht="19.5" thickBot="1" x14ac:dyDescent="0.35">
      <c r="A4" s="51" t="s">
        <v>62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</row>
    <row r="5" spans="1:14" ht="32.25" thickBot="1" x14ac:dyDescent="0.3">
      <c r="A5" s="37" t="s">
        <v>63</v>
      </c>
      <c r="B5" s="38" t="s">
        <v>1</v>
      </c>
      <c r="C5" s="41" t="s">
        <v>2</v>
      </c>
      <c r="D5" s="38" t="s">
        <v>3</v>
      </c>
      <c r="E5" s="38" t="s">
        <v>4</v>
      </c>
      <c r="F5" s="39" t="s">
        <v>5</v>
      </c>
      <c r="G5" s="29" t="s">
        <v>56</v>
      </c>
      <c r="H5" s="40" t="s">
        <v>3</v>
      </c>
      <c r="I5" s="40" t="s">
        <v>4</v>
      </c>
      <c r="J5" s="29" t="s">
        <v>5</v>
      </c>
      <c r="K5" s="29" t="s">
        <v>0</v>
      </c>
      <c r="L5" s="29" t="s">
        <v>57</v>
      </c>
      <c r="M5" s="29" t="s">
        <v>58</v>
      </c>
      <c r="N5" s="30" t="s">
        <v>6</v>
      </c>
    </row>
    <row r="6" spans="1:14" ht="15.75" customHeight="1" x14ac:dyDescent="0.25">
      <c r="A6" s="25">
        <v>1</v>
      </c>
      <c r="B6" s="11" t="s">
        <v>7</v>
      </c>
      <c r="C6" s="11">
        <v>1348</v>
      </c>
      <c r="D6" s="11">
        <v>37237.660000000003</v>
      </c>
      <c r="E6" s="12">
        <v>29350.36</v>
      </c>
      <c r="F6" s="11">
        <v>102934.07</v>
      </c>
      <c r="G6" s="13">
        <v>169522.09</v>
      </c>
      <c r="H6" s="13">
        <v>20153.96</v>
      </c>
      <c r="I6" s="13">
        <v>15557.84</v>
      </c>
      <c r="J6" s="13">
        <v>48236.65</v>
      </c>
      <c r="K6" s="13">
        <v>83948.45</v>
      </c>
      <c r="L6" s="13">
        <v>14896.26</v>
      </c>
      <c r="M6" s="13">
        <f>K6+L6</f>
        <v>98844.709999999992</v>
      </c>
      <c r="N6" s="26">
        <f>M6/G6</f>
        <v>0.58307864184543734</v>
      </c>
    </row>
    <row r="7" spans="1:14" x14ac:dyDescent="0.25">
      <c r="A7" s="21">
        <v>2</v>
      </c>
      <c r="B7" s="4" t="s">
        <v>8</v>
      </c>
      <c r="C7" s="4">
        <v>551</v>
      </c>
      <c r="D7" s="4">
        <v>12365.58</v>
      </c>
      <c r="E7" s="5">
        <v>12490.84</v>
      </c>
      <c r="F7" s="4">
        <v>32389.9</v>
      </c>
      <c r="G7" s="6">
        <v>57246.32</v>
      </c>
      <c r="H7" s="6">
        <v>6750.17</v>
      </c>
      <c r="I7" s="6">
        <v>6715.92</v>
      </c>
      <c r="J7" s="6">
        <v>21028.21</v>
      </c>
      <c r="K7" s="6">
        <v>34494.300000000003</v>
      </c>
      <c r="L7" s="6">
        <v>1354</v>
      </c>
      <c r="M7" s="6">
        <f t="shared" ref="M7:M52" si="0">K7+L7</f>
        <v>35848.300000000003</v>
      </c>
      <c r="N7" s="22">
        <f t="shared" ref="N7:N55" si="1">M7/G7</f>
        <v>0.62621143158197767</v>
      </c>
    </row>
    <row r="8" spans="1:14" x14ac:dyDescent="0.25">
      <c r="A8" s="21">
        <v>3</v>
      </c>
      <c r="B8" s="4" t="s">
        <v>9</v>
      </c>
      <c r="C8" s="4">
        <v>1171</v>
      </c>
      <c r="D8" s="4">
        <v>14938.61</v>
      </c>
      <c r="E8" s="5">
        <v>17161</v>
      </c>
      <c r="F8" s="4">
        <v>75179.83</v>
      </c>
      <c r="G8" s="6">
        <v>107279.44</v>
      </c>
      <c r="H8" s="6">
        <v>12407.22</v>
      </c>
      <c r="I8" s="6">
        <v>11977.05</v>
      </c>
      <c r="J8" s="6">
        <v>32437.77</v>
      </c>
      <c r="K8" s="6">
        <v>56822.04</v>
      </c>
      <c r="L8" s="6">
        <v>7810.84</v>
      </c>
      <c r="M8" s="6">
        <f t="shared" si="0"/>
        <v>64632.880000000005</v>
      </c>
      <c r="N8" s="22">
        <f t="shared" si="1"/>
        <v>0.60247219784145034</v>
      </c>
    </row>
    <row r="9" spans="1:14" x14ac:dyDescent="0.25">
      <c r="A9" s="21">
        <v>4</v>
      </c>
      <c r="B9" s="4" t="s">
        <v>10</v>
      </c>
      <c r="C9" s="4">
        <v>580</v>
      </c>
      <c r="D9" s="4">
        <v>12527.2</v>
      </c>
      <c r="E9" s="5">
        <v>11562.17</v>
      </c>
      <c r="F9" s="4">
        <v>32354.68</v>
      </c>
      <c r="G9" s="6">
        <v>56444.05</v>
      </c>
      <c r="H9" s="6">
        <v>4848.93</v>
      </c>
      <c r="I9" s="6">
        <v>4580.95</v>
      </c>
      <c r="J9" s="6">
        <v>12722.31</v>
      </c>
      <c r="K9" s="6">
        <v>22152.19</v>
      </c>
      <c r="L9" s="6">
        <v>2898</v>
      </c>
      <c r="M9" s="6">
        <f t="shared" si="0"/>
        <v>25050.19</v>
      </c>
      <c r="N9" s="22">
        <f t="shared" si="1"/>
        <v>0.44380568013811905</v>
      </c>
    </row>
    <row r="10" spans="1:14" x14ac:dyDescent="0.25">
      <c r="A10" s="21">
        <v>5</v>
      </c>
      <c r="B10" s="4" t="s">
        <v>11</v>
      </c>
      <c r="C10" s="4">
        <v>1084</v>
      </c>
      <c r="D10" s="4">
        <v>24383.81</v>
      </c>
      <c r="E10" s="5">
        <v>19104.27</v>
      </c>
      <c r="F10" s="4">
        <v>66017.52</v>
      </c>
      <c r="G10" s="6">
        <v>109505.60000000001</v>
      </c>
      <c r="H10" s="6">
        <v>12843.16</v>
      </c>
      <c r="I10" s="6">
        <v>7612.31</v>
      </c>
      <c r="J10" s="6">
        <v>29586.95</v>
      </c>
      <c r="K10" s="6">
        <v>50042.42</v>
      </c>
      <c r="L10" s="6">
        <v>9465</v>
      </c>
      <c r="M10" s="6">
        <f t="shared" si="0"/>
        <v>59507.42</v>
      </c>
      <c r="N10" s="22">
        <f t="shared" si="1"/>
        <v>0.54341896670124623</v>
      </c>
    </row>
    <row r="11" spans="1:14" x14ac:dyDescent="0.25">
      <c r="A11" s="21">
        <v>6</v>
      </c>
      <c r="B11" s="4" t="s">
        <v>12</v>
      </c>
      <c r="C11" s="4">
        <v>1660</v>
      </c>
      <c r="D11" s="4">
        <v>44842.64</v>
      </c>
      <c r="E11" s="5">
        <v>43570.2</v>
      </c>
      <c r="F11" s="4">
        <v>151443.21</v>
      </c>
      <c r="G11" s="6">
        <v>239856.05</v>
      </c>
      <c r="H11" s="6">
        <v>20905.02</v>
      </c>
      <c r="I11" s="6">
        <v>20202.37</v>
      </c>
      <c r="J11" s="6">
        <v>67568.37</v>
      </c>
      <c r="K11" s="6">
        <v>108675.76</v>
      </c>
      <c r="L11" s="6">
        <v>16517.28</v>
      </c>
      <c r="M11" s="6">
        <f t="shared" si="0"/>
        <v>125193.04</v>
      </c>
      <c r="N11" s="22">
        <f t="shared" si="1"/>
        <v>0.52195072836394996</v>
      </c>
    </row>
    <row r="12" spans="1:14" x14ac:dyDescent="0.25">
      <c r="A12" s="21">
        <v>7</v>
      </c>
      <c r="B12" s="4" t="s">
        <v>13</v>
      </c>
      <c r="C12" s="4">
        <v>1131</v>
      </c>
      <c r="D12" s="4">
        <v>41774.92</v>
      </c>
      <c r="E12" s="5">
        <v>20802.28</v>
      </c>
      <c r="F12" s="4">
        <v>85390.1</v>
      </c>
      <c r="G12" s="6">
        <v>147967.29999999999</v>
      </c>
      <c r="H12" s="6">
        <v>13847.36</v>
      </c>
      <c r="I12" s="6">
        <v>9000.9699999999993</v>
      </c>
      <c r="J12" s="6">
        <v>34126.519999999997</v>
      </c>
      <c r="K12" s="6">
        <v>56974.85</v>
      </c>
      <c r="L12" s="6">
        <v>18905</v>
      </c>
      <c r="M12" s="6">
        <f t="shared" si="0"/>
        <v>75879.850000000006</v>
      </c>
      <c r="N12" s="22">
        <f t="shared" si="1"/>
        <v>0.51281499358304172</v>
      </c>
    </row>
    <row r="13" spans="1:14" ht="16.5" thickBot="1" x14ac:dyDescent="0.3">
      <c r="A13" s="23">
        <v>8</v>
      </c>
      <c r="B13" s="8" t="s">
        <v>14</v>
      </c>
      <c r="C13" s="8">
        <v>2331</v>
      </c>
      <c r="D13" s="8">
        <v>79762.820000000007</v>
      </c>
      <c r="E13" s="9">
        <v>87210.69</v>
      </c>
      <c r="F13" s="8">
        <v>279604.65999999997</v>
      </c>
      <c r="G13" s="10">
        <v>446578.17</v>
      </c>
      <c r="H13" s="10">
        <v>27907.59</v>
      </c>
      <c r="I13" s="10">
        <v>37801.81</v>
      </c>
      <c r="J13" s="10">
        <v>111458.18</v>
      </c>
      <c r="K13" s="10">
        <v>177167.58</v>
      </c>
      <c r="L13" s="10">
        <v>18737.11</v>
      </c>
      <c r="M13" s="10">
        <f t="shared" si="0"/>
        <v>195904.69</v>
      </c>
      <c r="N13" s="24">
        <f t="shared" si="1"/>
        <v>0.43867950374735071</v>
      </c>
    </row>
    <row r="14" spans="1:14" s="3" customFormat="1" ht="16.5" thickBot="1" x14ac:dyDescent="0.3">
      <c r="A14" s="14"/>
      <c r="B14" s="15" t="s">
        <v>15</v>
      </c>
      <c r="C14" s="15">
        <v>9856</v>
      </c>
      <c r="D14" s="15">
        <v>267833.24</v>
      </c>
      <c r="E14" s="16">
        <v>241251.81</v>
      </c>
      <c r="F14" s="15">
        <v>825313.96</v>
      </c>
      <c r="G14" s="17">
        <v>1334399.01</v>
      </c>
      <c r="H14" s="17">
        <f t="shared" ref="H14:M14" si="2">SUM(H6:H13)</f>
        <v>119663.41</v>
      </c>
      <c r="I14" s="17">
        <f t="shared" si="2"/>
        <v>113449.21999999999</v>
      </c>
      <c r="J14" s="17">
        <f t="shared" si="2"/>
        <v>357164.95999999996</v>
      </c>
      <c r="K14" s="17">
        <f t="shared" si="2"/>
        <v>590277.59</v>
      </c>
      <c r="L14" s="17">
        <f t="shared" si="2"/>
        <v>90583.49</v>
      </c>
      <c r="M14" s="17">
        <f t="shared" si="2"/>
        <v>680861.08000000007</v>
      </c>
      <c r="N14" s="18">
        <f t="shared" si="1"/>
        <v>0.51023799845295159</v>
      </c>
    </row>
    <row r="15" spans="1:14" x14ac:dyDescent="0.25">
      <c r="A15" s="25">
        <v>9</v>
      </c>
      <c r="B15" s="11" t="s">
        <v>16</v>
      </c>
      <c r="C15" s="11">
        <v>169</v>
      </c>
      <c r="D15" s="11">
        <v>322.97000000000003</v>
      </c>
      <c r="E15" s="12">
        <v>917.63</v>
      </c>
      <c r="F15" s="11">
        <v>11683.32</v>
      </c>
      <c r="G15" s="13">
        <v>12923.92</v>
      </c>
      <c r="H15" s="13">
        <v>127.7</v>
      </c>
      <c r="I15" s="13">
        <v>1110.7</v>
      </c>
      <c r="J15" s="13">
        <v>6896.23</v>
      </c>
      <c r="K15" s="13">
        <v>8134.63</v>
      </c>
      <c r="L15" s="13">
        <v>249.93</v>
      </c>
      <c r="M15" s="13">
        <f t="shared" si="0"/>
        <v>8384.56</v>
      </c>
      <c r="N15" s="26">
        <f t="shared" si="1"/>
        <v>0.64876291403846509</v>
      </c>
    </row>
    <row r="16" spans="1:14" x14ac:dyDescent="0.25">
      <c r="A16" s="21">
        <v>10</v>
      </c>
      <c r="B16" s="4" t="s">
        <v>17</v>
      </c>
      <c r="C16" s="4">
        <v>284</v>
      </c>
      <c r="D16" s="4">
        <v>2576.69</v>
      </c>
      <c r="E16" s="5">
        <v>2801.55</v>
      </c>
      <c r="F16" s="4">
        <v>20050.61</v>
      </c>
      <c r="G16" s="6">
        <v>25428.85</v>
      </c>
      <c r="H16" s="6">
        <v>1225.0999999999999</v>
      </c>
      <c r="I16" s="6">
        <v>1137.1199999999999</v>
      </c>
      <c r="J16" s="6">
        <v>7903.16</v>
      </c>
      <c r="K16" s="6">
        <v>10265.379999999999</v>
      </c>
      <c r="L16" s="6">
        <v>2000</v>
      </c>
      <c r="M16" s="6">
        <f t="shared" si="0"/>
        <v>12265.38</v>
      </c>
      <c r="N16" s="22">
        <f t="shared" si="1"/>
        <v>0.48234112042031002</v>
      </c>
    </row>
    <row r="17" spans="1:14" x14ac:dyDescent="0.25">
      <c r="A17" s="21">
        <v>11</v>
      </c>
      <c r="B17" s="4" t="s">
        <v>18</v>
      </c>
      <c r="C17" s="4">
        <v>254</v>
      </c>
      <c r="D17" s="4">
        <v>3153.9</v>
      </c>
      <c r="E17" s="5">
        <v>1663.32</v>
      </c>
      <c r="F17" s="4">
        <v>12011.84</v>
      </c>
      <c r="G17" s="6">
        <v>16829.060000000001</v>
      </c>
      <c r="H17" s="6">
        <v>1904.81</v>
      </c>
      <c r="I17" s="6">
        <v>1172.8399999999999</v>
      </c>
      <c r="J17" s="6">
        <v>6219.26</v>
      </c>
      <c r="K17" s="6">
        <v>9296.91</v>
      </c>
      <c r="L17" s="6">
        <v>38</v>
      </c>
      <c r="M17" s="6">
        <f t="shared" si="0"/>
        <v>9334.91</v>
      </c>
      <c r="N17" s="22">
        <f t="shared" si="1"/>
        <v>0.55468992326368782</v>
      </c>
    </row>
    <row r="18" spans="1:14" ht="16.5" thickBot="1" x14ac:dyDescent="0.3">
      <c r="A18" s="23">
        <v>12</v>
      </c>
      <c r="B18" s="8" t="s">
        <v>19</v>
      </c>
      <c r="C18" s="8">
        <v>320</v>
      </c>
      <c r="D18" s="8">
        <v>4602.5600000000004</v>
      </c>
      <c r="E18" s="9">
        <v>3151.41</v>
      </c>
      <c r="F18" s="8">
        <v>14499.04</v>
      </c>
      <c r="G18" s="10">
        <v>22253.01</v>
      </c>
      <c r="H18" s="10">
        <v>2218.41</v>
      </c>
      <c r="I18" s="10">
        <v>2262.77</v>
      </c>
      <c r="J18" s="10">
        <v>7829.47</v>
      </c>
      <c r="K18" s="10">
        <v>12310.65</v>
      </c>
      <c r="L18" s="10">
        <v>0</v>
      </c>
      <c r="M18" s="10">
        <f t="shared" si="0"/>
        <v>12310.65</v>
      </c>
      <c r="N18" s="24">
        <f t="shared" si="1"/>
        <v>0.55321280132440509</v>
      </c>
    </row>
    <row r="19" spans="1:14" s="3" customFormat="1" ht="16.5" thickBot="1" x14ac:dyDescent="0.3">
      <c r="A19" s="14"/>
      <c r="B19" s="15" t="s">
        <v>20</v>
      </c>
      <c r="C19" s="15">
        <v>1027</v>
      </c>
      <c r="D19" s="15">
        <v>10656.11</v>
      </c>
      <c r="E19" s="16">
        <v>8533.92</v>
      </c>
      <c r="F19" s="15">
        <v>58244.82</v>
      </c>
      <c r="G19" s="17">
        <v>77434.850000000006</v>
      </c>
      <c r="H19" s="17">
        <f t="shared" ref="H19:M19" si="3">SUM(H15:H18)</f>
        <v>5476.0199999999995</v>
      </c>
      <c r="I19" s="17">
        <f t="shared" si="3"/>
        <v>5683.43</v>
      </c>
      <c r="J19" s="17">
        <f t="shared" si="3"/>
        <v>28848.120000000003</v>
      </c>
      <c r="K19" s="17">
        <f t="shared" si="3"/>
        <v>40007.57</v>
      </c>
      <c r="L19" s="17">
        <f t="shared" si="3"/>
        <v>2287.9299999999998</v>
      </c>
      <c r="M19" s="17">
        <f t="shared" si="3"/>
        <v>42295.5</v>
      </c>
      <c r="N19" s="18">
        <f t="shared" si="1"/>
        <v>0.54620755383396491</v>
      </c>
    </row>
    <row r="20" spans="1:14" s="3" customFormat="1" ht="16.5" thickBot="1" x14ac:dyDescent="0.3">
      <c r="A20" s="14"/>
      <c r="B20" s="15" t="s">
        <v>21</v>
      </c>
      <c r="C20" s="15">
        <v>10883</v>
      </c>
      <c r="D20" s="15">
        <v>278489.34999999998</v>
      </c>
      <c r="E20" s="16">
        <v>249785.73</v>
      </c>
      <c r="F20" s="15">
        <v>883558.78</v>
      </c>
      <c r="G20" s="17">
        <v>1411833.86</v>
      </c>
      <c r="H20" s="17">
        <f t="shared" ref="H20:M20" si="4">H14+H19</f>
        <v>125139.43000000001</v>
      </c>
      <c r="I20" s="17">
        <f t="shared" si="4"/>
        <v>119132.65</v>
      </c>
      <c r="J20" s="17">
        <f t="shared" si="4"/>
        <v>386013.07999999996</v>
      </c>
      <c r="K20" s="17">
        <f t="shared" si="4"/>
        <v>630285.15999999992</v>
      </c>
      <c r="L20" s="17">
        <f t="shared" si="4"/>
        <v>92871.42</v>
      </c>
      <c r="M20" s="17">
        <f t="shared" si="4"/>
        <v>723156.58000000007</v>
      </c>
      <c r="N20" s="18">
        <f t="shared" si="1"/>
        <v>0.51221082061312795</v>
      </c>
    </row>
    <row r="21" spans="1:14" x14ac:dyDescent="0.25">
      <c r="A21" s="25">
        <v>13</v>
      </c>
      <c r="B21" s="11" t="s">
        <v>22</v>
      </c>
      <c r="C21" s="4">
        <v>568</v>
      </c>
      <c r="D21" s="11">
        <v>1825.51</v>
      </c>
      <c r="E21" s="11">
        <v>6571.5</v>
      </c>
      <c r="F21" s="11">
        <v>60809.5</v>
      </c>
      <c r="G21" s="13">
        <v>69206.509999999995</v>
      </c>
      <c r="H21" s="13">
        <v>1941.05</v>
      </c>
      <c r="I21" s="13">
        <v>7663.49</v>
      </c>
      <c r="J21" s="13">
        <v>44768.6</v>
      </c>
      <c r="K21" s="13">
        <v>54373.14</v>
      </c>
      <c r="L21" s="13">
        <v>0</v>
      </c>
      <c r="M21" s="13">
        <f t="shared" si="0"/>
        <v>54373.14</v>
      </c>
      <c r="N21" s="26">
        <f t="shared" si="1"/>
        <v>0.78566510578267856</v>
      </c>
    </row>
    <row r="22" spans="1:14" x14ac:dyDescent="0.25">
      <c r="A22" s="21">
        <v>14</v>
      </c>
      <c r="B22" s="4" t="s">
        <v>23</v>
      </c>
      <c r="C22" s="4">
        <v>557</v>
      </c>
      <c r="D22" s="4">
        <v>173.12</v>
      </c>
      <c r="E22" s="4">
        <v>1122.5999999999999</v>
      </c>
      <c r="F22" s="4">
        <v>8630.64</v>
      </c>
      <c r="G22" s="6">
        <v>9926.36</v>
      </c>
      <c r="H22" s="6">
        <v>829.75</v>
      </c>
      <c r="I22" s="6">
        <v>2108.42</v>
      </c>
      <c r="J22" s="6">
        <v>5309.06</v>
      </c>
      <c r="K22" s="6">
        <v>8247.23</v>
      </c>
      <c r="L22" s="6">
        <v>0</v>
      </c>
      <c r="M22" s="6">
        <f t="shared" si="0"/>
        <v>8247.23</v>
      </c>
      <c r="N22" s="22">
        <f t="shared" si="1"/>
        <v>0.83084131544695128</v>
      </c>
    </row>
    <row r="23" spans="1:14" x14ac:dyDescent="0.25">
      <c r="A23" s="21">
        <v>15</v>
      </c>
      <c r="B23" s="4" t="s">
        <v>24</v>
      </c>
      <c r="C23" s="4">
        <v>31</v>
      </c>
      <c r="D23" s="4">
        <v>172.62</v>
      </c>
      <c r="E23" s="4">
        <v>188.02</v>
      </c>
      <c r="F23" s="4">
        <v>3683.66</v>
      </c>
      <c r="G23" s="6">
        <v>4044.3</v>
      </c>
      <c r="H23" s="6">
        <v>249.6</v>
      </c>
      <c r="I23" s="6">
        <v>109.79</v>
      </c>
      <c r="J23" s="6">
        <v>3829.74</v>
      </c>
      <c r="K23" s="6">
        <v>4189.13</v>
      </c>
      <c r="L23" s="6">
        <v>0</v>
      </c>
      <c r="M23" s="6">
        <f t="shared" si="0"/>
        <v>4189.13</v>
      </c>
      <c r="N23" s="22">
        <f t="shared" si="1"/>
        <v>1.0358108943451276</v>
      </c>
    </row>
    <row r="24" spans="1:14" x14ac:dyDescent="0.25">
      <c r="A24" s="21">
        <v>16</v>
      </c>
      <c r="B24" s="4" t="s">
        <v>25</v>
      </c>
      <c r="C24" s="4">
        <v>962</v>
      </c>
      <c r="D24" s="4">
        <v>10576.39</v>
      </c>
      <c r="E24" s="4">
        <v>23161.78</v>
      </c>
      <c r="F24" s="4">
        <v>169906.4</v>
      </c>
      <c r="G24" s="6">
        <v>203644.57</v>
      </c>
      <c r="H24" s="6">
        <v>15223.99</v>
      </c>
      <c r="I24" s="6">
        <v>23020.14</v>
      </c>
      <c r="J24" s="6">
        <v>156408.92000000001</v>
      </c>
      <c r="K24" s="6">
        <v>194653.05</v>
      </c>
      <c r="L24" s="6">
        <v>0</v>
      </c>
      <c r="M24" s="6">
        <f t="shared" si="0"/>
        <v>194653.05</v>
      </c>
      <c r="N24" s="22">
        <f t="shared" si="1"/>
        <v>0.95584699361244929</v>
      </c>
    </row>
    <row r="25" spans="1:14" x14ac:dyDescent="0.25">
      <c r="A25" s="21">
        <v>17</v>
      </c>
      <c r="B25" s="4" t="s">
        <v>26</v>
      </c>
      <c r="C25" s="4">
        <v>408</v>
      </c>
      <c r="D25" s="4">
        <v>1380.19</v>
      </c>
      <c r="E25" s="4">
        <v>7214.82</v>
      </c>
      <c r="F25" s="4">
        <v>115381.06</v>
      </c>
      <c r="G25" s="6">
        <v>123976.07</v>
      </c>
      <c r="H25" s="6">
        <v>412.04</v>
      </c>
      <c r="I25" s="6">
        <v>5899.61</v>
      </c>
      <c r="J25" s="6">
        <v>77438.84</v>
      </c>
      <c r="K25" s="6">
        <v>83750.490000000005</v>
      </c>
      <c r="L25" s="6">
        <v>0</v>
      </c>
      <c r="M25" s="6">
        <f t="shared" si="0"/>
        <v>83750.490000000005</v>
      </c>
      <c r="N25" s="22">
        <f t="shared" si="1"/>
        <v>0.67553754526982501</v>
      </c>
    </row>
    <row r="26" spans="1:14" x14ac:dyDescent="0.25">
      <c r="A26" s="21">
        <v>18</v>
      </c>
      <c r="B26" s="4" t="s">
        <v>27</v>
      </c>
      <c r="C26" s="4">
        <v>138</v>
      </c>
      <c r="D26" s="4">
        <v>337.49</v>
      </c>
      <c r="E26" s="4">
        <v>1453.25</v>
      </c>
      <c r="F26" s="4">
        <v>17235.16</v>
      </c>
      <c r="G26" s="6">
        <v>19025.900000000001</v>
      </c>
      <c r="H26" s="6">
        <v>339.59</v>
      </c>
      <c r="I26" s="6">
        <v>593.16</v>
      </c>
      <c r="J26" s="6">
        <v>6031.37</v>
      </c>
      <c r="K26" s="6">
        <v>6964.12</v>
      </c>
      <c r="L26" s="6">
        <v>3286.67</v>
      </c>
      <c r="M26" s="6">
        <f t="shared" si="0"/>
        <v>10250.790000000001</v>
      </c>
      <c r="N26" s="22">
        <f t="shared" si="1"/>
        <v>0.53878081982981096</v>
      </c>
    </row>
    <row r="27" spans="1:14" x14ac:dyDescent="0.25">
      <c r="A27" s="21">
        <v>19</v>
      </c>
      <c r="B27" s="4" t="s">
        <v>28</v>
      </c>
      <c r="C27" s="4">
        <v>194</v>
      </c>
      <c r="D27" s="4">
        <v>294.83999999999997</v>
      </c>
      <c r="E27" s="4">
        <v>774.31</v>
      </c>
      <c r="F27" s="4">
        <v>16592.509999999998</v>
      </c>
      <c r="G27" s="6">
        <v>17661.66</v>
      </c>
      <c r="H27" s="6">
        <v>1575.67</v>
      </c>
      <c r="I27" s="6">
        <v>1210.3699999999999</v>
      </c>
      <c r="J27" s="6">
        <v>13522.5</v>
      </c>
      <c r="K27" s="6">
        <v>16308.54</v>
      </c>
      <c r="L27" s="6">
        <v>0</v>
      </c>
      <c r="M27" s="6">
        <f t="shared" si="0"/>
        <v>16308.54</v>
      </c>
      <c r="N27" s="22">
        <f t="shared" si="1"/>
        <v>0.92338658993548739</v>
      </c>
    </row>
    <row r="28" spans="1:14" x14ac:dyDescent="0.25">
      <c r="A28" s="21">
        <v>20</v>
      </c>
      <c r="B28" s="4" t="s">
        <v>29</v>
      </c>
      <c r="C28" s="4">
        <v>17</v>
      </c>
      <c r="D28" s="4">
        <v>0</v>
      </c>
      <c r="E28" s="4">
        <v>170.35</v>
      </c>
      <c r="F28" s="4">
        <v>1728.75</v>
      </c>
      <c r="G28" s="6">
        <v>1899.1</v>
      </c>
      <c r="H28" s="6">
        <v>0</v>
      </c>
      <c r="I28" s="6">
        <v>91.18</v>
      </c>
      <c r="J28" s="6">
        <v>924.03</v>
      </c>
      <c r="K28" s="6">
        <v>1015.21</v>
      </c>
      <c r="L28" s="6">
        <v>0</v>
      </c>
      <c r="M28" s="6">
        <f t="shared" si="0"/>
        <v>1015.21</v>
      </c>
      <c r="N28" s="22">
        <f t="shared" si="1"/>
        <v>0.5345742720235902</v>
      </c>
    </row>
    <row r="29" spans="1:14" x14ac:dyDescent="0.25">
      <c r="A29" s="21">
        <v>21</v>
      </c>
      <c r="B29" s="4" t="s">
        <v>30</v>
      </c>
      <c r="C29" s="4">
        <v>12</v>
      </c>
      <c r="D29" s="4">
        <v>0</v>
      </c>
      <c r="E29" s="4">
        <v>0</v>
      </c>
      <c r="F29" s="4">
        <v>847.68</v>
      </c>
      <c r="G29" s="6">
        <v>847.68</v>
      </c>
      <c r="H29" s="6">
        <v>0</v>
      </c>
      <c r="I29" s="6">
        <v>0</v>
      </c>
      <c r="J29" s="6">
        <v>404.44</v>
      </c>
      <c r="K29" s="6">
        <v>404.44</v>
      </c>
      <c r="L29" s="6">
        <v>0</v>
      </c>
      <c r="M29" s="6">
        <f t="shared" si="0"/>
        <v>404.44</v>
      </c>
      <c r="N29" s="22">
        <f t="shared" si="1"/>
        <v>0.47711400528501324</v>
      </c>
    </row>
    <row r="30" spans="1:14" x14ac:dyDescent="0.25">
      <c r="A30" s="21">
        <v>22</v>
      </c>
      <c r="B30" s="4" t="s">
        <v>31</v>
      </c>
      <c r="C30" s="4">
        <v>150</v>
      </c>
      <c r="D30" s="4">
        <v>1252.28</v>
      </c>
      <c r="E30" s="4">
        <v>530.08000000000004</v>
      </c>
      <c r="F30" s="4">
        <v>23370.639999999999</v>
      </c>
      <c r="G30" s="6">
        <v>25153</v>
      </c>
      <c r="H30" s="6">
        <v>3624.31</v>
      </c>
      <c r="I30" s="6">
        <v>77.319999999999993</v>
      </c>
      <c r="J30" s="6">
        <v>18846.89</v>
      </c>
      <c r="K30" s="6">
        <v>22548.52</v>
      </c>
      <c r="L30" s="6">
        <v>0</v>
      </c>
      <c r="M30" s="6">
        <f t="shared" si="0"/>
        <v>22548.52</v>
      </c>
      <c r="N30" s="22">
        <f t="shared" si="1"/>
        <v>0.89645449846936753</v>
      </c>
    </row>
    <row r="31" spans="1:14" x14ac:dyDescent="0.25">
      <c r="A31" s="21">
        <v>23</v>
      </c>
      <c r="B31" s="4" t="s">
        <v>32</v>
      </c>
      <c r="C31" s="4">
        <v>12</v>
      </c>
      <c r="D31" s="4">
        <v>0</v>
      </c>
      <c r="E31" s="4">
        <v>0</v>
      </c>
      <c r="F31" s="4">
        <v>1570.32</v>
      </c>
      <c r="G31" s="6">
        <v>1570.32</v>
      </c>
      <c r="H31" s="6">
        <v>0</v>
      </c>
      <c r="I31" s="6">
        <v>0</v>
      </c>
      <c r="J31" s="6">
        <v>408.46</v>
      </c>
      <c r="K31" s="6">
        <v>408.46</v>
      </c>
      <c r="L31" s="6">
        <v>0</v>
      </c>
      <c r="M31" s="6">
        <f t="shared" si="0"/>
        <v>408.46</v>
      </c>
      <c r="N31" s="22">
        <f t="shared" si="1"/>
        <v>0.26011258851699015</v>
      </c>
    </row>
    <row r="32" spans="1:14" x14ac:dyDescent="0.25">
      <c r="A32" s="21">
        <v>24</v>
      </c>
      <c r="B32" s="4" t="s">
        <v>33</v>
      </c>
      <c r="C32" s="4">
        <v>102</v>
      </c>
      <c r="D32" s="4">
        <v>449.28</v>
      </c>
      <c r="E32" s="4">
        <v>681.68</v>
      </c>
      <c r="F32" s="4">
        <v>22376.59</v>
      </c>
      <c r="G32" s="6">
        <v>23507.55</v>
      </c>
      <c r="H32" s="6">
        <v>263.69</v>
      </c>
      <c r="I32" s="6">
        <v>208.35</v>
      </c>
      <c r="J32" s="6">
        <v>11938.83</v>
      </c>
      <c r="K32" s="6">
        <v>12410.87</v>
      </c>
      <c r="L32" s="6">
        <v>0</v>
      </c>
      <c r="M32" s="6">
        <f t="shared" si="0"/>
        <v>12410.87</v>
      </c>
      <c r="N32" s="22">
        <f t="shared" si="1"/>
        <v>0.52795250887480838</v>
      </c>
    </row>
    <row r="33" spans="1:14" x14ac:dyDescent="0.25">
      <c r="A33" s="21">
        <v>25</v>
      </c>
      <c r="B33" s="4" t="s">
        <v>34</v>
      </c>
      <c r="C33" s="4">
        <v>47</v>
      </c>
      <c r="D33" s="4">
        <v>12.52</v>
      </c>
      <c r="E33" s="4">
        <v>231.21</v>
      </c>
      <c r="F33" s="4">
        <v>1900.86</v>
      </c>
      <c r="G33" s="6">
        <v>2144.59</v>
      </c>
      <c r="H33" s="6">
        <v>17.600000000000001</v>
      </c>
      <c r="I33" s="6">
        <v>352.16</v>
      </c>
      <c r="J33" s="6">
        <v>1383.37</v>
      </c>
      <c r="K33" s="6">
        <v>1753.13</v>
      </c>
      <c r="L33" s="6">
        <v>0</v>
      </c>
      <c r="M33" s="6">
        <f t="shared" si="0"/>
        <v>1753.13</v>
      </c>
      <c r="N33" s="22">
        <f t="shared" si="1"/>
        <v>0.8174662756051273</v>
      </c>
    </row>
    <row r="34" spans="1:14" x14ac:dyDescent="0.25">
      <c r="A34" s="21">
        <v>26</v>
      </c>
      <c r="B34" s="4" t="s">
        <v>35</v>
      </c>
      <c r="C34" s="4">
        <v>17</v>
      </c>
      <c r="D34" s="4">
        <v>0</v>
      </c>
      <c r="E34" s="4">
        <v>28.87</v>
      </c>
      <c r="F34" s="4">
        <v>219.35</v>
      </c>
      <c r="G34" s="6">
        <v>248.22</v>
      </c>
      <c r="H34" s="6">
        <v>0</v>
      </c>
      <c r="I34" s="6">
        <v>19.39</v>
      </c>
      <c r="J34" s="6">
        <v>510.24</v>
      </c>
      <c r="K34" s="6">
        <v>529.63</v>
      </c>
      <c r="L34" s="6">
        <v>0</v>
      </c>
      <c r="M34" s="6">
        <f t="shared" si="0"/>
        <v>529.63</v>
      </c>
      <c r="N34" s="22">
        <f t="shared" si="1"/>
        <v>2.1337120296511158</v>
      </c>
    </row>
    <row r="35" spans="1:14" x14ac:dyDescent="0.25">
      <c r="A35" s="21">
        <v>27</v>
      </c>
      <c r="B35" s="4" t="s">
        <v>36</v>
      </c>
      <c r="C35" s="4">
        <v>27</v>
      </c>
      <c r="D35" s="4">
        <v>39.72</v>
      </c>
      <c r="E35" s="4">
        <v>0</v>
      </c>
      <c r="F35" s="4">
        <v>5000.95</v>
      </c>
      <c r="G35" s="6">
        <v>5040.67</v>
      </c>
      <c r="H35" s="6">
        <v>484.71</v>
      </c>
      <c r="I35" s="6">
        <v>0</v>
      </c>
      <c r="J35" s="6">
        <v>2113.66</v>
      </c>
      <c r="K35" s="6">
        <v>2598.37</v>
      </c>
      <c r="L35" s="6">
        <v>1467.75</v>
      </c>
      <c r="M35" s="6">
        <f t="shared" si="0"/>
        <v>4066.12</v>
      </c>
      <c r="N35" s="22">
        <f t="shared" si="1"/>
        <v>0.80666260635986875</v>
      </c>
    </row>
    <row r="36" spans="1:14" ht="16.5" thickBot="1" x14ac:dyDescent="0.3">
      <c r="A36" s="23">
        <v>28</v>
      </c>
      <c r="B36" s="8" t="s">
        <v>37</v>
      </c>
      <c r="C36" s="4">
        <v>124</v>
      </c>
      <c r="D36" s="8">
        <v>364.6</v>
      </c>
      <c r="E36" s="8">
        <v>623.11</v>
      </c>
      <c r="F36" s="8">
        <v>20070.21</v>
      </c>
      <c r="G36" s="10">
        <v>21057.919999999998</v>
      </c>
      <c r="H36" s="10">
        <v>250.16</v>
      </c>
      <c r="I36" s="10">
        <v>479.28</v>
      </c>
      <c r="J36" s="10">
        <v>8406.3700000000008</v>
      </c>
      <c r="K36" s="10">
        <v>9135.81</v>
      </c>
      <c r="L36" s="10">
        <v>0</v>
      </c>
      <c r="M36" s="10">
        <f t="shared" si="0"/>
        <v>9135.81</v>
      </c>
      <c r="N36" s="24">
        <f t="shared" si="1"/>
        <v>0.43384199389113454</v>
      </c>
    </row>
    <row r="37" spans="1:14" s="3" customFormat="1" ht="16.5" thickBot="1" x14ac:dyDescent="0.3">
      <c r="A37" s="14"/>
      <c r="B37" s="15" t="s">
        <v>38</v>
      </c>
      <c r="C37" s="15">
        <v>3366</v>
      </c>
      <c r="D37" s="15">
        <v>16878.57</v>
      </c>
      <c r="E37" s="16">
        <v>42751.57</v>
      </c>
      <c r="F37" s="15">
        <v>469324.28</v>
      </c>
      <c r="G37" s="17">
        <v>528954.42000000004</v>
      </c>
      <c r="H37" s="17">
        <f t="shared" ref="H37:M37" si="5">SUM(H21:H36)</f>
        <v>25212.16</v>
      </c>
      <c r="I37" s="17">
        <f t="shared" si="5"/>
        <v>41832.660000000003</v>
      </c>
      <c r="J37" s="17">
        <f t="shared" si="5"/>
        <v>352245.32000000007</v>
      </c>
      <c r="K37" s="17">
        <f t="shared" si="5"/>
        <v>419290.14</v>
      </c>
      <c r="L37" s="17">
        <f t="shared" si="5"/>
        <v>4754.42</v>
      </c>
      <c r="M37" s="17">
        <f t="shared" si="5"/>
        <v>424044.56</v>
      </c>
      <c r="N37" s="18">
        <f t="shared" si="1"/>
        <v>0.80166559530781489</v>
      </c>
    </row>
    <row r="38" spans="1:14" s="3" customFormat="1" ht="16.5" thickBot="1" x14ac:dyDescent="0.3">
      <c r="A38" s="14"/>
      <c r="B38" s="15" t="s">
        <v>39</v>
      </c>
      <c r="C38" s="15">
        <v>14249</v>
      </c>
      <c r="D38" s="15">
        <v>295367.92</v>
      </c>
      <c r="E38" s="16">
        <v>292537.3</v>
      </c>
      <c r="F38" s="15">
        <v>1352883.06</v>
      </c>
      <c r="G38" s="17">
        <v>1940788.28</v>
      </c>
      <c r="H38" s="17">
        <f t="shared" ref="H38:M38" si="6">H20+H37</f>
        <v>150351.59</v>
      </c>
      <c r="I38" s="17">
        <f t="shared" si="6"/>
        <v>160965.31</v>
      </c>
      <c r="J38" s="17">
        <f t="shared" si="6"/>
        <v>738258.4</v>
      </c>
      <c r="K38" s="17">
        <f t="shared" si="6"/>
        <v>1049575.2999999998</v>
      </c>
      <c r="L38" s="17">
        <f t="shared" si="6"/>
        <v>97625.84</v>
      </c>
      <c r="M38" s="17">
        <f t="shared" si="6"/>
        <v>1147201.1400000001</v>
      </c>
      <c r="N38" s="18">
        <f t="shared" si="1"/>
        <v>0.591100611963712</v>
      </c>
    </row>
    <row r="39" spans="1:14" ht="16.5" thickBot="1" x14ac:dyDescent="0.3">
      <c r="A39" s="27">
        <v>29</v>
      </c>
      <c r="B39" s="19" t="s">
        <v>40</v>
      </c>
      <c r="C39" s="4">
        <v>4324</v>
      </c>
      <c r="D39" s="19">
        <v>99154.04</v>
      </c>
      <c r="E39" s="19">
        <v>23635.82</v>
      </c>
      <c r="F39" s="19">
        <v>20394.169999999998</v>
      </c>
      <c r="G39" s="20">
        <v>143184.03</v>
      </c>
      <c r="H39" s="20">
        <v>64486.1</v>
      </c>
      <c r="I39" s="20">
        <v>14839.42</v>
      </c>
      <c r="J39" s="20">
        <v>8248.89</v>
      </c>
      <c r="K39" s="20">
        <v>87574.41</v>
      </c>
      <c r="L39" s="20">
        <v>0</v>
      </c>
      <c r="M39" s="20">
        <f t="shared" si="0"/>
        <v>87574.41</v>
      </c>
      <c r="N39" s="28">
        <f t="shared" si="1"/>
        <v>0.61162135190635436</v>
      </c>
    </row>
    <row r="40" spans="1:14" s="3" customFormat="1" ht="16.5" thickBot="1" x14ac:dyDescent="0.3">
      <c r="A40" s="14"/>
      <c r="B40" s="15" t="s">
        <v>41</v>
      </c>
      <c r="C40" s="15">
        <v>4324</v>
      </c>
      <c r="D40" s="15">
        <v>99154.04</v>
      </c>
      <c r="E40" s="16">
        <v>23635.82</v>
      </c>
      <c r="F40" s="15">
        <v>20394.169999999998</v>
      </c>
      <c r="G40" s="17">
        <v>143184.03</v>
      </c>
      <c r="H40" s="17">
        <f t="shared" ref="H40:M40" si="7">H39</f>
        <v>64486.1</v>
      </c>
      <c r="I40" s="17">
        <f t="shared" si="7"/>
        <v>14839.42</v>
      </c>
      <c r="J40" s="17">
        <f t="shared" si="7"/>
        <v>8248.89</v>
      </c>
      <c r="K40" s="17">
        <f t="shared" si="7"/>
        <v>87574.41</v>
      </c>
      <c r="L40" s="17">
        <f t="shared" si="7"/>
        <v>0</v>
      </c>
      <c r="M40" s="17">
        <f t="shared" si="7"/>
        <v>87574.41</v>
      </c>
      <c r="N40" s="18">
        <f t="shared" si="1"/>
        <v>0.61162135190635436</v>
      </c>
    </row>
    <row r="41" spans="1:14" s="3" customFormat="1" ht="16.5" thickBot="1" x14ac:dyDescent="0.3">
      <c r="A41" s="14"/>
      <c r="B41" s="15" t="s">
        <v>42</v>
      </c>
      <c r="C41" s="15">
        <v>18573</v>
      </c>
      <c r="D41" s="15">
        <v>394521.96</v>
      </c>
      <c r="E41" s="16">
        <v>316173.12</v>
      </c>
      <c r="F41" s="15">
        <v>1373277.23</v>
      </c>
      <c r="G41" s="17">
        <v>2083972.31</v>
      </c>
      <c r="H41" s="17">
        <f t="shared" ref="H41:M41" si="8">H38+H40</f>
        <v>214837.69</v>
      </c>
      <c r="I41" s="17">
        <f t="shared" si="8"/>
        <v>175804.73</v>
      </c>
      <c r="J41" s="17">
        <f t="shared" si="8"/>
        <v>746507.29</v>
      </c>
      <c r="K41" s="17">
        <f t="shared" si="8"/>
        <v>1137149.7099999997</v>
      </c>
      <c r="L41" s="17">
        <f t="shared" si="8"/>
        <v>97625.84</v>
      </c>
      <c r="M41" s="17">
        <f t="shared" si="8"/>
        <v>1234775.55</v>
      </c>
      <c r="N41" s="18">
        <f t="shared" si="1"/>
        <v>0.59251053580457602</v>
      </c>
    </row>
    <row r="42" spans="1:14" x14ac:dyDescent="0.25">
      <c r="A42" s="25">
        <v>30</v>
      </c>
      <c r="B42" s="11" t="s">
        <v>43</v>
      </c>
      <c r="C42" s="4">
        <v>1369</v>
      </c>
      <c r="D42" s="11">
        <v>7952.6</v>
      </c>
      <c r="E42" s="11">
        <v>9951.35</v>
      </c>
      <c r="F42" s="11">
        <v>22766.53</v>
      </c>
      <c r="G42" s="13">
        <v>40670.480000000003</v>
      </c>
      <c r="H42" s="13">
        <v>5206.57</v>
      </c>
      <c r="I42" s="13">
        <v>6887.54</v>
      </c>
      <c r="J42" s="13">
        <v>18440.8</v>
      </c>
      <c r="K42" s="13">
        <v>30534.91</v>
      </c>
      <c r="L42" s="13">
        <v>0</v>
      </c>
      <c r="M42" s="13">
        <f t="shared" si="0"/>
        <v>30534.91</v>
      </c>
      <c r="N42" s="26">
        <f t="shared" si="1"/>
        <v>0.75078804085911943</v>
      </c>
    </row>
    <row r="43" spans="1:14" s="36" customFormat="1" ht="16.5" thickBot="1" x14ac:dyDescent="0.3">
      <c r="A43" s="32">
        <v>31</v>
      </c>
      <c r="B43" s="33" t="s">
        <v>44</v>
      </c>
      <c r="C43" s="34">
        <v>323</v>
      </c>
      <c r="D43" s="33">
        <v>1.84</v>
      </c>
      <c r="E43" s="33">
        <v>3.22</v>
      </c>
      <c r="F43" s="33">
        <v>1.77</v>
      </c>
      <c r="G43" s="31">
        <v>6.83</v>
      </c>
      <c r="H43" s="31">
        <v>1938.38</v>
      </c>
      <c r="I43" s="31">
        <v>591.79</v>
      </c>
      <c r="J43" s="31">
        <v>260.13</v>
      </c>
      <c r="K43" s="31">
        <v>2790.3</v>
      </c>
      <c r="L43" s="31">
        <v>0</v>
      </c>
      <c r="M43" s="31">
        <f t="shared" si="0"/>
        <v>2790.3</v>
      </c>
      <c r="N43" s="35">
        <f t="shared" si="1"/>
        <v>408.53587115666181</v>
      </c>
    </row>
    <row r="44" spans="1:14" s="3" customFormat="1" ht="16.5" thickBot="1" x14ac:dyDescent="0.3">
      <c r="A44" s="14"/>
      <c r="B44" s="15" t="s">
        <v>45</v>
      </c>
      <c r="C44" s="15">
        <v>1692</v>
      </c>
      <c r="D44" s="15">
        <v>7954.44</v>
      </c>
      <c r="E44" s="16">
        <v>9954.57</v>
      </c>
      <c r="F44" s="15">
        <v>22768.3</v>
      </c>
      <c r="G44" s="17">
        <v>40677.31</v>
      </c>
      <c r="H44" s="17">
        <f t="shared" ref="H44:M44" si="9">SUM(H42:H43)</f>
        <v>7144.95</v>
      </c>
      <c r="I44" s="17">
        <f t="shared" si="9"/>
        <v>7479.33</v>
      </c>
      <c r="J44" s="17">
        <f t="shared" si="9"/>
        <v>18700.93</v>
      </c>
      <c r="K44" s="17">
        <f t="shared" si="9"/>
        <v>33325.21</v>
      </c>
      <c r="L44" s="17">
        <f t="shared" si="9"/>
        <v>0</v>
      </c>
      <c r="M44" s="17">
        <f t="shared" si="9"/>
        <v>33325.21</v>
      </c>
      <c r="N44" s="18">
        <f t="shared" si="1"/>
        <v>0.81925795978150961</v>
      </c>
    </row>
    <row r="45" spans="1:14" x14ac:dyDescent="0.25">
      <c r="A45" s="25">
        <v>32</v>
      </c>
      <c r="B45" s="11" t="s">
        <v>46</v>
      </c>
      <c r="C45" s="4">
        <v>120</v>
      </c>
      <c r="D45" s="11">
        <v>10.56</v>
      </c>
      <c r="E45" s="11">
        <v>23.25</v>
      </c>
      <c r="F45" s="11">
        <v>6884.52</v>
      </c>
      <c r="G45" s="13">
        <v>6918.33</v>
      </c>
      <c r="H45" s="13">
        <v>198.03</v>
      </c>
      <c r="I45" s="13">
        <v>498.76</v>
      </c>
      <c r="J45" s="13">
        <v>3703.66</v>
      </c>
      <c r="K45" s="13">
        <v>4400.45</v>
      </c>
      <c r="L45" s="13">
        <v>0</v>
      </c>
      <c r="M45" s="13">
        <f t="shared" si="0"/>
        <v>4400.45</v>
      </c>
      <c r="N45" s="26">
        <f t="shared" si="1"/>
        <v>0.63605667841805746</v>
      </c>
    </row>
    <row r="46" spans="1:14" x14ac:dyDescent="0.25">
      <c r="A46" s="21">
        <v>33</v>
      </c>
      <c r="B46" s="4" t="s">
        <v>47</v>
      </c>
      <c r="C46" s="4">
        <v>17</v>
      </c>
      <c r="D46" s="4">
        <v>0</v>
      </c>
      <c r="E46" s="4">
        <v>54.16</v>
      </c>
      <c r="F46" s="4">
        <v>632.08000000000004</v>
      </c>
      <c r="G46" s="6">
        <v>686.24</v>
      </c>
      <c r="H46" s="6">
        <v>0</v>
      </c>
      <c r="I46" s="6">
        <v>30.34</v>
      </c>
      <c r="J46" s="6">
        <v>464.31</v>
      </c>
      <c r="K46" s="6">
        <v>494.65</v>
      </c>
      <c r="L46" s="6">
        <v>0</v>
      </c>
      <c r="M46" s="6">
        <f t="shared" si="0"/>
        <v>494.65</v>
      </c>
      <c r="N46" s="22">
        <f t="shared" si="1"/>
        <v>0.7208119608300303</v>
      </c>
    </row>
    <row r="47" spans="1:14" x14ac:dyDescent="0.25">
      <c r="A47" s="21">
        <v>34</v>
      </c>
      <c r="B47" s="4" t="s">
        <v>48</v>
      </c>
      <c r="C47" s="4">
        <v>44</v>
      </c>
      <c r="D47" s="4">
        <v>2.31</v>
      </c>
      <c r="E47" s="4">
        <v>13.4</v>
      </c>
      <c r="F47" s="4">
        <v>1758.91</v>
      </c>
      <c r="G47" s="6">
        <v>1774.62</v>
      </c>
      <c r="H47" s="6">
        <v>585.61</v>
      </c>
      <c r="I47" s="6">
        <v>72.42</v>
      </c>
      <c r="J47" s="6">
        <v>1268.3900000000001</v>
      </c>
      <c r="K47" s="6">
        <v>1926.42</v>
      </c>
      <c r="L47" s="6">
        <v>0</v>
      </c>
      <c r="M47" s="6">
        <f t="shared" si="0"/>
        <v>1926.42</v>
      </c>
      <c r="N47" s="22">
        <f t="shared" si="1"/>
        <v>1.0855394394292863</v>
      </c>
    </row>
    <row r="48" spans="1:14" x14ac:dyDescent="0.25">
      <c r="A48" s="21">
        <v>35</v>
      </c>
      <c r="B48" s="4" t="s">
        <v>49</v>
      </c>
      <c r="C48" s="4">
        <v>67</v>
      </c>
      <c r="D48" s="4">
        <v>112.28</v>
      </c>
      <c r="E48" s="4">
        <v>126.19</v>
      </c>
      <c r="F48" s="4">
        <v>2337.29</v>
      </c>
      <c r="G48" s="6">
        <v>2575.7600000000002</v>
      </c>
      <c r="H48" s="6">
        <v>447.9</v>
      </c>
      <c r="I48" s="6">
        <v>239.07</v>
      </c>
      <c r="J48" s="6">
        <v>2278.19</v>
      </c>
      <c r="K48" s="6">
        <v>2965.16</v>
      </c>
      <c r="L48" s="6">
        <v>0</v>
      </c>
      <c r="M48" s="6">
        <f t="shared" si="0"/>
        <v>2965.16</v>
      </c>
      <c r="N48" s="22">
        <f t="shared" si="1"/>
        <v>1.151178681243594</v>
      </c>
    </row>
    <row r="49" spans="1:14" x14ac:dyDescent="0.25">
      <c r="A49" s="21">
        <v>36</v>
      </c>
      <c r="B49" s="4" t="s">
        <v>50</v>
      </c>
      <c r="C49" s="4">
        <v>228</v>
      </c>
      <c r="D49" s="4">
        <v>57.93</v>
      </c>
      <c r="E49" s="4">
        <v>111.01</v>
      </c>
      <c r="F49" s="4">
        <v>3556.79</v>
      </c>
      <c r="G49" s="6">
        <v>3725.73</v>
      </c>
      <c r="H49" s="6">
        <v>1020.46</v>
      </c>
      <c r="I49" s="6">
        <v>816.94</v>
      </c>
      <c r="J49" s="6">
        <v>2194.7600000000002</v>
      </c>
      <c r="K49" s="6">
        <v>4032.16</v>
      </c>
      <c r="L49" s="6">
        <v>0</v>
      </c>
      <c r="M49" s="6">
        <f t="shared" si="0"/>
        <v>4032.16</v>
      </c>
      <c r="N49" s="22">
        <f t="shared" si="1"/>
        <v>1.0822469690503607</v>
      </c>
    </row>
    <row r="50" spans="1:14" x14ac:dyDescent="0.25">
      <c r="A50" s="21">
        <v>37</v>
      </c>
      <c r="B50" s="4" t="s">
        <v>51</v>
      </c>
      <c r="C50" s="4">
        <v>28</v>
      </c>
      <c r="D50" s="4">
        <v>85.81</v>
      </c>
      <c r="E50" s="4">
        <v>465.64</v>
      </c>
      <c r="F50" s="4">
        <v>2411.25</v>
      </c>
      <c r="G50" s="6">
        <v>2962.7</v>
      </c>
      <c r="H50" s="6">
        <v>37.18</v>
      </c>
      <c r="I50" s="6">
        <v>250.8</v>
      </c>
      <c r="J50" s="6">
        <v>1994.81</v>
      </c>
      <c r="K50" s="6">
        <v>2282.79</v>
      </c>
      <c r="L50" s="6">
        <v>26</v>
      </c>
      <c r="M50" s="6">
        <f t="shared" si="0"/>
        <v>2308.79</v>
      </c>
      <c r="N50" s="22">
        <f t="shared" si="1"/>
        <v>0.77928578661356196</v>
      </c>
    </row>
    <row r="51" spans="1:14" x14ac:dyDescent="0.25">
      <c r="A51" s="21">
        <v>38</v>
      </c>
      <c r="B51" s="4" t="s">
        <v>52</v>
      </c>
      <c r="C51" s="4">
        <v>32</v>
      </c>
      <c r="D51" s="4">
        <v>1.73</v>
      </c>
      <c r="E51" s="4">
        <v>0</v>
      </c>
      <c r="F51" s="4">
        <v>215.4</v>
      </c>
      <c r="G51" s="6">
        <v>217.13</v>
      </c>
      <c r="H51" s="6">
        <v>383.02</v>
      </c>
      <c r="I51" s="6">
        <v>0</v>
      </c>
      <c r="J51" s="6">
        <v>110.04</v>
      </c>
      <c r="K51" s="6">
        <v>493.06</v>
      </c>
      <c r="L51" s="6">
        <v>0</v>
      </c>
      <c r="M51" s="6">
        <f t="shared" si="0"/>
        <v>493.06</v>
      </c>
      <c r="N51" s="22">
        <f t="shared" si="1"/>
        <v>2.2708055082208816</v>
      </c>
    </row>
    <row r="52" spans="1:14" ht="16.5" thickBot="1" x14ac:dyDescent="0.3">
      <c r="A52" s="23">
        <v>39</v>
      </c>
      <c r="B52" s="8" t="s">
        <v>53</v>
      </c>
      <c r="C52" s="8">
        <v>48</v>
      </c>
      <c r="D52" s="8">
        <v>16.010000000000002</v>
      </c>
      <c r="E52" s="8">
        <v>2.82</v>
      </c>
      <c r="F52" s="8">
        <v>282.39999999999998</v>
      </c>
      <c r="G52" s="10">
        <v>301.23</v>
      </c>
      <c r="H52" s="10">
        <v>603.35</v>
      </c>
      <c r="I52" s="10">
        <v>143.47999999999999</v>
      </c>
      <c r="J52" s="10">
        <v>138.25</v>
      </c>
      <c r="K52" s="10">
        <v>885.08</v>
      </c>
      <c r="L52" s="10">
        <v>0</v>
      </c>
      <c r="M52" s="10">
        <f t="shared" si="0"/>
        <v>885.08</v>
      </c>
      <c r="N52" s="24">
        <f t="shared" si="1"/>
        <v>2.9382199648109419</v>
      </c>
    </row>
    <row r="53" spans="1:14" s="3" customFormat="1" ht="16.5" thickBot="1" x14ac:dyDescent="0.3">
      <c r="A53" s="14"/>
      <c r="B53" s="15" t="s">
        <v>54</v>
      </c>
      <c r="C53" s="15">
        <v>584</v>
      </c>
      <c r="D53" s="15">
        <v>286.64</v>
      </c>
      <c r="E53" s="16">
        <v>796.48</v>
      </c>
      <c r="F53" s="15">
        <v>18078.64</v>
      </c>
      <c r="G53" s="17">
        <v>19161.759999999998</v>
      </c>
      <c r="H53" s="17">
        <f t="shared" ref="H53:M53" si="10">SUM(H45:H52)</f>
        <v>3275.5499999999997</v>
      </c>
      <c r="I53" s="17">
        <f t="shared" si="10"/>
        <v>2051.81</v>
      </c>
      <c r="J53" s="17">
        <f t="shared" si="10"/>
        <v>12152.410000000002</v>
      </c>
      <c r="K53" s="17">
        <f t="shared" si="10"/>
        <v>17479.770000000004</v>
      </c>
      <c r="L53" s="17">
        <f t="shared" si="10"/>
        <v>26</v>
      </c>
      <c r="M53" s="17">
        <f t="shared" si="10"/>
        <v>17505.770000000004</v>
      </c>
      <c r="N53" s="18">
        <f t="shared" si="1"/>
        <v>0.91357839780896977</v>
      </c>
    </row>
    <row r="54" spans="1:14" s="3" customFormat="1" ht="16.5" thickBot="1" x14ac:dyDescent="0.3">
      <c r="A54" s="14"/>
      <c r="B54" s="15" t="s">
        <v>59</v>
      </c>
      <c r="C54" s="15"/>
      <c r="D54" s="15"/>
      <c r="E54" s="16"/>
      <c r="F54" s="15"/>
      <c r="G54" s="17"/>
      <c r="H54" s="17"/>
      <c r="I54" s="17"/>
      <c r="J54" s="17"/>
      <c r="K54" s="17">
        <v>12286.37</v>
      </c>
      <c r="L54" s="17"/>
      <c r="M54" s="17">
        <v>12286.37</v>
      </c>
      <c r="N54" s="18"/>
    </row>
    <row r="55" spans="1:14" s="3" customFormat="1" ht="16.5" thickBot="1" x14ac:dyDescent="0.3">
      <c r="A55" s="14"/>
      <c r="B55" s="15" t="s">
        <v>55</v>
      </c>
      <c r="C55" s="15">
        <v>20952</v>
      </c>
      <c r="D55" s="15">
        <v>402978.75</v>
      </c>
      <c r="E55" s="16">
        <v>328331.07</v>
      </c>
      <c r="F55" s="15">
        <v>1419988.25</v>
      </c>
      <c r="G55" s="17">
        <v>2143811.38</v>
      </c>
      <c r="H55" s="17" t="e">
        <f>H41+H44+H53+#REF!+H54</f>
        <v>#REF!</v>
      </c>
      <c r="I55" s="17" t="e">
        <f>I41+I44+I53+#REF!+I54</f>
        <v>#REF!</v>
      </c>
      <c r="J55" s="17" t="e">
        <f>J41+J44+J53+#REF!+J54</f>
        <v>#REF!</v>
      </c>
      <c r="K55" s="17">
        <f>K41+K44+K53+K54</f>
        <v>1200241.0599999998</v>
      </c>
      <c r="L55" s="17">
        <f t="shared" ref="L55:M55" si="11">L41+L44+L53+L54</f>
        <v>97651.839999999997</v>
      </c>
      <c r="M55" s="17">
        <f t="shared" si="11"/>
        <v>1297892.9000000001</v>
      </c>
      <c r="N55" s="18">
        <f t="shared" si="1"/>
        <v>0.60541375612998205</v>
      </c>
    </row>
  </sheetData>
  <mergeCells count="4">
    <mergeCell ref="A1:N1"/>
    <mergeCell ref="A2:N2"/>
    <mergeCell ref="A3:N3"/>
    <mergeCell ref="A4:N4"/>
  </mergeCells>
  <printOptions horizontalCentered="1" verticalCentered="1"/>
  <pageMargins left="0.55118110236220497" right="0.31496062992126" top="0.118110236220472" bottom="0.118110236220472" header="0" footer="0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CD Ratio Final</vt:lpstr>
      <vt:lpstr>'CD Ratio Final'!Print_Area</vt:lpstr>
    </vt:vector>
  </TitlesOfParts>
  <Company>bank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dena</dc:creator>
  <cp:lastModifiedBy>ABC</cp:lastModifiedBy>
  <cp:lastPrinted>2026-06-01T08:27:34Z</cp:lastPrinted>
  <dcterms:created xsi:type="dcterms:W3CDTF">2013-06-28T06:52:05Z</dcterms:created>
  <dcterms:modified xsi:type="dcterms:W3CDTF">2026-06-17T10:39:55Z</dcterms:modified>
</cp:coreProperties>
</file>